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Կոտայք 04.01" sheetId="3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8" l="1"/>
  <c r="F156" i="38"/>
  <c r="F155" i="38"/>
  <c r="F154" i="38"/>
  <c r="F153" i="38"/>
  <c r="F152" i="38"/>
  <c r="F151" i="38"/>
  <c r="F150" i="38"/>
  <c r="F149" i="38"/>
  <c r="F148" i="38"/>
  <c r="F145" i="38"/>
  <c r="F143" i="38"/>
  <c r="F74" i="38"/>
  <c r="F73" i="38"/>
  <c r="F72" i="38"/>
  <c r="F71" i="38"/>
  <c r="F70" i="38"/>
  <c r="F69" i="38"/>
  <c r="F68" i="38"/>
  <c r="F67" i="38"/>
  <c r="F65" i="38"/>
  <c r="F64" i="38"/>
  <c r="F60" i="38"/>
  <c r="F59" i="38"/>
  <c r="F58" i="38"/>
  <c r="F57" i="38"/>
  <c r="F56" i="38"/>
  <c r="F55" i="38"/>
  <c r="F54" i="38"/>
  <c r="F51" i="38"/>
  <c r="F50" i="38"/>
  <c r="F45" i="38"/>
  <c r="J165" i="38" l="1"/>
  <c r="I165" i="38"/>
  <c r="H165" i="38"/>
  <c r="G165" i="38"/>
  <c r="F165" i="38"/>
  <c r="E165" i="38"/>
  <c r="D165" i="38"/>
  <c r="J163" i="38"/>
  <c r="I163" i="38"/>
  <c r="H163" i="38"/>
  <c r="G163" i="38"/>
  <c r="F163" i="38"/>
  <c r="E163" i="38"/>
  <c r="D163" i="38"/>
  <c r="J158" i="38"/>
  <c r="I158" i="38"/>
  <c r="H158" i="38"/>
  <c r="G158" i="38"/>
  <c r="F158" i="38"/>
  <c r="E158" i="38"/>
  <c r="D158" i="38"/>
  <c r="D146" i="38" s="1"/>
  <c r="J147" i="38"/>
  <c r="J146" i="38" s="1"/>
  <c r="I147" i="38"/>
  <c r="H147" i="38"/>
  <c r="G147" i="38"/>
  <c r="F147" i="38"/>
  <c r="F146" i="38" s="1"/>
  <c r="E147" i="38"/>
  <c r="D147" i="38"/>
  <c r="H146" i="38"/>
  <c r="J144" i="38"/>
  <c r="I144" i="38"/>
  <c r="H144" i="38"/>
  <c r="G144" i="38"/>
  <c r="F144" i="38"/>
  <c r="E144" i="38"/>
  <c r="D144" i="38"/>
  <c r="J142" i="38"/>
  <c r="I142" i="38"/>
  <c r="H142" i="38"/>
  <c r="G142" i="38"/>
  <c r="F142" i="38"/>
  <c r="E142" i="38"/>
  <c r="D142" i="38"/>
  <c r="J140" i="38"/>
  <c r="I140" i="38"/>
  <c r="H140" i="38"/>
  <c r="G140" i="38"/>
  <c r="F140" i="38"/>
  <c r="E140" i="38"/>
  <c r="D140" i="38"/>
  <c r="J137" i="38"/>
  <c r="I137" i="38"/>
  <c r="H137" i="38"/>
  <c r="G137" i="38"/>
  <c r="F137" i="38"/>
  <c r="E137" i="38"/>
  <c r="D137" i="38"/>
  <c r="J135" i="38"/>
  <c r="I135" i="38"/>
  <c r="H135" i="38"/>
  <c r="G135" i="38"/>
  <c r="F135" i="38"/>
  <c r="E135" i="38"/>
  <c r="D135" i="38"/>
  <c r="J133" i="38"/>
  <c r="J130" i="38" s="1"/>
  <c r="I130" i="38"/>
  <c r="H130" i="38"/>
  <c r="G130" i="38"/>
  <c r="G126" i="38" s="1"/>
  <c r="F130" i="38"/>
  <c r="E130" i="38"/>
  <c r="D130" i="38"/>
  <c r="J127" i="38"/>
  <c r="I127" i="38"/>
  <c r="H127" i="38"/>
  <c r="G127" i="38"/>
  <c r="F127" i="38"/>
  <c r="E127" i="38"/>
  <c r="D127" i="38"/>
  <c r="J125" i="38"/>
  <c r="J116" i="38" s="1"/>
  <c r="I116" i="38"/>
  <c r="H116" i="38"/>
  <c r="G116" i="38"/>
  <c r="G112" i="38" s="1"/>
  <c r="F116" i="38"/>
  <c r="E116" i="38"/>
  <c r="D116" i="38"/>
  <c r="J113" i="38"/>
  <c r="I113" i="38"/>
  <c r="H113" i="38"/>
  <c r="G113" i="38"/>
  <c r="F113" i="38"/>
  <c r="E113" i="38"/>
  <c r="D113" i="38"/>
  <c r="J105" i="38"/>
  <c r="I105" i="38"/>
  <c r="H105" i="38"/>
  <c r="G105" i="38"/>
  <c r="F105" i="38"/>
  <c r="E105" i="38"/>
  <c r="D105" i="38"/>
  <c r="J96" i="38"/>
  <c r="I96" i="38"/>
  <c r="H96" i="38"/>
  <c r="G96" i="38"/>
  <c r="F96" i="38"/>
  <c r="E96" i="38"/>
  <c r="D96" i="38"/>
  <c r="J93" i="38"/>
  <c r="I93" i="38"/>
  <c r="H93" i="38"/>
  <c r="G93" i="38"/>
  <c r="F93" i="38"/>
  <c r="E93" i="38"/>
  <c r="D93" i="38"/>
  <c r="J90" i="38"/>
  <c r="J89" i="38" s="1"/>
  <c r="I90" i="38"/>
  <c r="H90" i="38"/>
  <c r="G90" i="38"/>
  <c r="F90" i="38"/>
  <c r="E90" i="38"/>
  <c r="D90" i="38"/>
  <c r="F89" i="38"/>
  <c r="J84" i="38"/>
  <c r="I84" i="38"/>
  <c r="H84" i="38"/>
  <c r="G84" i="38"/>
  <c r="F84" i="38"/>
  <c r="E84" i="38"/>
  <c r="D84" i="38"/>
  <c r="J75" i="38"/>
  <c r="I75" i="38"/>
  <c r="H75" i="38"/>
  <c r="G75" i="38"/>
  <c r="F75" i="38"/>
  <c r="E75" i="38"/>
  <c r="D75" i="38"/>
  <c r="J74" i="38"/>
  <c r="J73" i="38"/>
  <c r="J72" i="38"/>
  <c r="J71" i="38"/>
  <c r="J70" i="38"/>
  <c r="J69" i="38"/>
  <c r="J68" i="38"/>
  <c r="J67" i="38"/>
  <c r="I66" i="38"/>
  <c r="H66" i="38"/>
  <c r="G66" i="38"/>
  <c r="F66" i="38"/>
  <c r="E66" i="38"/>
  <c r="D66" i="38"/>
  <c r="J65" i="38"/>
  <c r="J64" i="38"/>
  <c r="I63" i="38"/>
  <c r="H63" i="38"/>
  <c r="G63" i="38"/>
  <c r="F63" i="38"/>
  <c r="E63" i="38"/>
  <c r="D63" i="38"/>
  <c r="J62" i="38"/>
  <c r="J61" i="38" s="1"/>
  <c r="I61" i="38"/>
  <c r="H61" i="38"/>
  <c r="G61" i="38"/>
  <c r="F61" i="38"/>
  <c r="E61" i="38"/>
  <c r="D61" i="38"/>
  <c r="J60" i="38"/>
  <c r="J59" i="38"/>
  <c r="J58" i="38"/>
  <c r="J57" i="38"/>
  <c r="J56" i="38"/>
  <c r="J55" i="38"/>
  <c r="J54" i="38"/>
  <c r="J53" i="38"/>
  <c r="I52" i="38"/>
  <c r="H52" i="38"/>
  <c r="G52" i="38"/>
  <c r="F52" i="38"/>
  <c r="E52" i="38"/>
  <c r="D52" i="38"/>
  <c r="J51" i="38"/>
  <c r="J50" i="38"/>
  <c r="J49" i="38"/>
  <c r="J48" i="38" s="1"/>
  <c r="I48" i="38"/>
  <c r="H48" i="38"/>
  <c r="G48" i="38"/>
  <c r="E48" i="38"/>
  <c r="D48" i="38"/>
  <c r="J45" i="38"/>
  <c r="J44" i="38"/>
  <c r="J43" i="38"/>
  <c r="J42" i="38"/>
  <c r="I40" i="38"/>
  <c r="H40" i="38"/>
  <c r="G40" i="38"/>
  <c r="F40" i="38"/>
  <c r="E40" i="38"/>
  <c r="D40" i="38"/>
  <c r="J34" i="38"/>
  <c r="J33" i="38"/>
  <c r="J32" i="38"/>
  <c r="I31" i="38"/>
  <c r="I30" i="38" s="1"/>
  <c r="H31" i="38"/>
  <c r="H30" i="38" s="1"/>
  <c r="G31" i="38"/>
  <c r="G30" i="38" s="1"/>
  <c r="F31" i="38"/>
  <c r="F30" i="38" s="1"/>
  <c r="E31" i="38"/>
  <c r="E30" i="38" s="1"/>
  <c r="D31" i="38"/>
  <c r="D30" i="38" s="1"/>
  <c r="G89" i="38" l="1"/>
  <c r="D126" i="38"/>
  <c r="I126" i="38"/>
  <c r="G146" i="38"/>
  <c r="F48" i="38"/>
  <c r="F39" i="38" s="1"/>
  <c r="J66" i="38"/>
  <c r="E112" i="38"/>
  <c r="I112" i="38"/>
  <c r="J52" i="38"/>
  <c r="D89" i="38"/>
  <c r="H89" i="38"/>
  <c r="E126" i="38"/>
  <c r="E29" i="38" s="1"/>
  <c r="E170" i="38" s="1"/>
  <c r="E39" i="38"/>
  <c r="J63" i="38"/>
  <c r="E89" i="38"/>
  <c r="I89" i="38"/>
  <c r="E146" i="38"/>
  <c r="I146" i="38"/>
  <c r="F112" i="38"/>
  <c r="J112" i="38"/>
  <c r="J31" i="38"/>
  <c r="J30" i="38" s="1"/>
  <c r="D112" i="38"/>
  <c r="D39" i="38"/>
  <c r="D29" i="38" s="1"/>
  <c r="D170" i="38" s="1"/>
  <c r="J40" i="38"/>
  <c r="H39" i="38"/>
  <c r="F126" i="38"/>
  <c r="H126" i="38"/>
  <c r="H112" i="38"/>
  <c r="G39" i="38"/>
  <c r="G29" i="38" s="1"/>
  <c r="G170" i="38" s="1"/>
  <c r="I39" i="38"/>
  <c r="J126" i="38"/>
  <c r="J39" i="38" l="1"/>
  <c r="J29" i="38" s="1"/>
  <c r="J170" i="38" s="1"/>
  <c r="I29" i="38"/>
  <c r="I170" i="38" s="1"/>
  <c r="F29" i="38"/>
  <c r="F170" i="38" s="1"/>
  <c r="H29" i="38"/>
  <c r="H170" i="38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<sst xmlns="http://schemas.openxmlformats.org/spreadsheetml/2006/main" count="353" uniqueCount="313">
  <si>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</si>
  <si>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</si>
  <si>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</si>
  <si>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</si>
  <si>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</si>
  <si>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</si>
  <si>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</si>
  <si>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</si>
  <si>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</si>
  <si>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</si>
  <si>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</si>
  <si>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</si>
  <si>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</si>
  <si>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</si>
  <si>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</si>
  <si>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</si>
  <si>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</si>
  <si>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</si>
  <si>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</si>
  <si>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</si>
  <si>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</si>
  <si>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</si>
  <si>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</si>
  <si>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</si>
  <si>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</si>
  <si>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</si>
  <si>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</si>
  <si>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</si>
  <si>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</si>
  <si>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</si>
  <si>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</si>
  <si>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</si>
  <si>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</si>
  <si>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</si>
  <si>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</si>
  <si>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</si>
  <si>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</si>
  <si>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</si>
  <si>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</si>
  <si>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</si>
  <si>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</si>
  <si>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</si>
  <si>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</si>
  <si>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</si>
  <si>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</si>
  <si>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</si>
  <si>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</si>
  <si>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</si>
  <si>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</si>
  <si>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</si>
  <si>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</si>
  <si>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</si>
  <si>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</si>
  <si>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</si>
  <si>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</si>
  <si>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</si>
  <si>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</si>
  <si>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</si>
  <si>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</si>
  <si>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</si>
  <si>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</si>
  <si>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</si>
  <si>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</si>
  <si>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</si>
  <si>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</si>
  <si>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</si>
  <si>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</si>
  <si>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</si>
  <si>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</si>
  <si>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</si>
  <si>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</si>
  <si>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</si>
  <si>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</si>
  <si>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</si>
  <si>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</si>
  <si>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</si>
  <si>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</si>
  <si>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</si>
  <si>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</si>
  <si>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</si>
  <si>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</si>
  <si>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</si>
  <si>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</si>
  <si>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</si>
  <si>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</si>
  <si>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</si>
  <si>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</si>
  <si>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</si>
  <si>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</si>
  <si>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</si>
  <si>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</si>
  <si>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</si>
  <si>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</si>
  <si>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</si>
  <si>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</si>
  <si>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</si>
  <si>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</si>
  <si>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</si>
  <si>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</si>
  <si>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</si>
  <si>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</si>
  <si>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</si>
  <si>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</si>
  <si>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</si>
  <si>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</si>
  <si>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</si>
  <si>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</si>
  <si>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</si>
  <si>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</si>
  <si>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</si>
  <si>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</si>
  <si>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</si>
  <si>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</si>
  <si>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</si>
  <si>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</si>
  <si>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</si>
  <si>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</si>
  <si>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</si>
  <si>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</si>
  <si>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</si>
  <si>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</si>
  <si>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</si>
  <si>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</si>
  <si>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</si>
  <si>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</si>
  <si>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</si>
  <si>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</si>
  <si>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</si>
  <si>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</si>
  <si>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</si>
  <si>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</si>
  <si>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</si>
  <si>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</si>
  <si>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</si>
  <si>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</si>
  <si>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</si>
  <si>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</si>
  <si>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</si>
  <si>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</si>
  <si>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</si>
  <si>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</si>
  <si>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</si>
  <si>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</si>
  <si>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</si>
  <si>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</si>
  <si>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900121001029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</si>
  <si>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</si>
  <si>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</si>
  <si>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</si>
  <si>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</si>
  <si>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</si>
  <si>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</si>
  <si>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</si>
  <si>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</si>
  <si>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</si>
  <si>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</si>
  <si>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</si>
  <si>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</si>
  <si>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</si>
  <si>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</si>
  <si>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</si>
  <si>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</si>
  <si>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</si>
  <si>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</si>
  <si>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</si>
  <si>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</si>
  <si>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</si>
  <si>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</si>
  <si>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</si>
  <si>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</si>
  <si>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</si>
  <si>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</si>
  <si>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</si>
  <si>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</si>
  <si>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</si>
  <si>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</si>
  <si>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</si>
  <si>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</si>
  <si>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</si>
  <si>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</si>
  <si>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</si>
  <si>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</si>
  <si>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</si>
  <si>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</si>
  <si>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</si>
  <si>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</si>
  <si>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</si>
  <si>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</si>
  <si>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</si>
  <si>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</si>
  <si>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</si>
  <si>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</si>
  <si>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</si>
  <si>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</si>
  <si>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</si>
  <si>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</si>
  <si>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</si>
  <si>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</si>
  <si>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</si>
  <si>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</si>
  <si>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</si>
  <si>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</si>
  <si>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</si>
  <si>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</si>
  <si>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</si>
  <si>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</si>
  <si>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</si>
  <si>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</si>
  <si>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</si>
  <si>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</si>
  <si>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</si>
  <si>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</si>
  <si>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</si>
  <si>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</si>
  <si>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</si>
  <si>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</si>
  <si>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</si>
  <si>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</si>
  <si>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</si>
  <si>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</si>
  <si>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</si>
  <si>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</si>
  <si>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</si>
  <si>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</si>
  <si>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</si>
  <si>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</si>
  <si>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</si>
  <si>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</si>
  <si>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</si>
  <si>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</si>
  <si>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</si>
  <si>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</si>
  <si>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</si>
  <si>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</si>
  <si>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</si>
  <si>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</si>
  <si>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</si>
  <si>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</si>
  <si>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</si>
  <si>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</si>
  <si>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</si>
  <si>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</si>
  <si>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</si>
  <si>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</si>
  <si>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</si>
  <si>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</si>
  <si>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</si>
  <si>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</si>
  <si>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</si>
  <si>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</si>
  <si>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</si>
  <si>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</si>
  <si>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</si>
  <si>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</si>
  <si>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</si>
  <si>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</si>
  <si>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</si>
  <si>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</si>
  <si>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</si>
  <si>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</si>
  <si>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</si>
  <si>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</si>
  <si>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</si>
  <si>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</si>
  <si>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</si>
  <si>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</si>
  <si>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</si>
  <si>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</si>
  <si>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</si>
  <si>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</si>
  <si>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</si>
  <si>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</si>
  <si>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</si>
  <si>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</si>
  <si>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</si>
  <si>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</si>
  <si>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</si>
  <si>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</si>
  <si>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</si>
  <si>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</si>
  <si>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</si>
  <si>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</si>
  <si>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</si>
  <si>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</si>
  <si>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</si>
  <si>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</si>
  <si>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</si>
  <si>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</si>
  <si>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</si>
  <si>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</si>
  <si>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</si>
  <si>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</si>
  <si>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</si>
  <si>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</si>
  <si>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</si>
  <si>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</si>
  <si>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</si>
  <si>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</si>
  <si>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</si>
  <si>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</t>
    </r>
    <r>
      <rPr>
        <b/>
        <sz val="10"/>
        <rFont val="GHEA Grapalat"/>
        <family val="3"/>
      </rPr>
      <t>Կոտայքի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</si>
  <si>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ք.Հրազդան,Միկրոշրջան,13-րդ փողոց, 1/1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</si>
  <si>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Կոտայքի մարզի ընդհանուր իրավասության դատարանի բնականոն գործունեության և ՀՀ Կոտայքի մարզի ընդհանուր իրավասության դատարանի  կողմից դատական պաշտպանության  իրավունքի ապահովում  </t>
    </r>
  </si>
  <si>
    <t>1080 11013</t>
  </si>
  <si>
    <r>
      <t xml:space="preserve">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</si>
  <si>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Ս.Չիդիլյան</t>
  </si>
  <si>
    <t>Ռ.Աղաջանյան</t>
  </si>
  <si>
    <t>ԱՇԽԱՏԱԿԱԶՄԻ ՂԵԿԱՎԱՐԻ ՊԱՇՏՈՆԱԿԱՏԱՐ՝</t>
  </si>
  <si>
    <t>«        » հունվարի  2024թ.</t>
  </si>
  <si>
    <t xml:space="preserve">01 հունվարի 2024թ. -- 31 դեկտեմբերի 2024թ. ժամանակահատվածի համար </t>
  </si>
  <si>
    <t>«        »  հունվարի 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</si>
  <si>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>527 820,9 հազար (Հինգ հարյուր քսանյոթ միլիոն ութ հարյուր քսան հազար ինը հարյուր) դրամ գումարով:</t>
    </r>
  </si>
  <si>
    <t xml:space="preserve">Բարձրագույն դատական խորհուրդ                                                                                                            </t>
  </si>
  <si>
    <t>«Հավելված 15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</si>
</sst>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146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147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310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150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311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303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307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151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152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159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160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154</v>
      </c>
      <c r="B18" s="103"/>
      <c r="C18" s="80"/>
      <c r="D18" s="10"/>
      <c r="G18" s="106" t="s">
        <v>301</v>
      </c>
      <c r="H18" s="106"/>
      <c r="I18" s="106"/>
      <c r="J18" s="106"/>
    </row>
    <row r="19" spans="1:11" s="22" customFormat="1" ht="12.75" customHeight="1" thickBot="1" x14ac:dyDescent="0.3">
      <c r="A19" s="80" t="s">
        <v>153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155</v>
      </c>
      <c r="B20" s="105"/>
      <c r="C20" s="105"/>
      <c r="G20" s="17" t="s">
        <v>163</v>
      </c>
      <c r="I20" s="26" t="s">
        <v>302</v>
      </c>
    </row>
    <row r="21" spans="1:11" s="17" customFormat="1" ht="12.75" customHeight="1" x14ac:dyDescent="0.25">
      <c r="A21" s="108" t="s">
        <v>156</v>
      </c>
      <c r="B21" s="108"/>
      <c r="C21" s="28"/>
      <c r="F21" s="27"/>
      <c r="G21" s="18" t="s">
        <v>164</v>
      </c>
    </row>
    <row r="22" spans="1:11" s="17" customFormat="1" ht="38.25" customHeight="1" thickBot="1" x14ac:dyDescent="0.3">
      <c r="A22" s="109" t="s">
        <v>297</v>
      </c>
      <c r="B22" s="109"/>
      <c r="C22" s="109"/>
      <c r="D22" s="44"/>
      <c r="E22" s="16"/>
      <c r="G22" s="105" t="s">
        <v>161</v>
      </c>
      <c r="H22" s="105"/>
      <c r="I22" s="105"/>
      <c r="J22" s="105"/>
    </row>
    <row r="23" spans="1:11" s="27" customFormat="1" ht="15.75" customHeight="1" thickBot="1" x14ac:dyDescent="0.3">
      <c r="A23" s="95" t="s">
        <v>157</v>
      </c>
      <c r="B23" s="95"/>
      <c r="C23" s="28"/>
      <c r="D23" s="87" t="s">
        <v>145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158</v>
      </c>
      <c r="B24" s="105"/>
      <c r="C24" s="105"/>
      <c r="E24" s="26" t="s">
        <v>2</v>
      </c>
      <c r="G24" s="110" t="s">
        <v>162</v>
      </c>
      <c r="H24" s="110"/>
      <c r="I24" s="110"/>
      <c r="J24" s="110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165</v>
      </c>
      <c r="B26" s="35" t="s">
        <v>166</v>
      </c>
      <c r="C26" s="35"/>
      <c r="D26" s="111" t="s">
        <v>167</v>
      </c>
      <c r="E26" s="112"/>
      <c r="F26" s="113" t="s">
        <v>169</v>
      </c>
      <c r="G26" s="113" t="s">
        <v>170</v>
      </c>
      <c r="H26" s="114"/>
      <c r="I26" s="114"/>
      <c r="J26" s="114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168</v>
      </c>
      <c r="F27" s="114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527820.89999999991</v>
      </c>
      <c r="G29" s="88">
        <f t="shared" si="0"/>
        <v>100365.6</v>
      </c>
      <c r="H29" s="88">
        <f t="shared" si="0"/>
        <v>229106.20000000004</v>
      </c>
      <c r="I29" s="88">
        <f t="shared" si="0"/>
        <v>360381.39999999997</v>
      </c>
      <c r="J29" s="88">
        <f t="shared" si="0"/>
        <v>527820.89999999991</v>
      </c>
    </row>
    <row r="30" spans="1:1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422592.69999999995</v>
      </c>
      <c r="G30" s="88">
        <f t="shared" si="1"/>
        <v>73047.900000000009</v>
      </c>
      <c r="H30" s="88">
        <f t="shared" si="1"/>
        <v>176734.30000000002</v>
      </c>
      <c r="I30" s="88">
        <f t="shared" si="1"/>
        <v>284344.19999999995</v>
      </c>
      <c r="J30" s="88">
        <f t="shared" si="1"/>
        <v>422592.69999999995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422592.69999999995</v>
      </c>
      <c r="G31" s="88">
        <f>G32+G33+G34+G35+G36+G37+G38</f>
        <v>73047.900000000009</v>
      </c>
      <c r="H31" s="88">
        <f t="shared" si="2"/>
        <v>176734.30000000002</v>
      </c>
      <c r="I31" s="88">
        <f t="shared" si="2"/>
        <v>284344.19999999995</v>
      </c>
      <c r="J31" s="88">
        <f t="shared" si="2"/>
        <v>422592.69999999995</v>
      </c>
    </row>
    <row r="32" spans="1:11" s="10" customFormat="1" ht="17.25" customHeight="1" x14ac:dyDescent="0.25">
      <c r="A32" s="37">
        <v>1111000</v>
      </c>
      <c r="B32" s="47" t="s">
        <v>173</v>
      </c>
      <c r="C32" s="48" t="s">
        <v>72</v>
      </c>
      <c r="D32" s="49"/>
      <c r="E32" s="49"/>
      <c r="F32" s="49">
        <v>397975.1</v>
      </c>
      <c r="G32" s="49">
        <v>66329.2</v>
      </c>
      <c r="H32" s="49">
        <v>165823</v>
      </c>
      <c r="I32" s="49">
        <v>265316.8</v>
      </c>
      <c r="J32" s="49">
        <f>+F32</f>
        <v>397975.1</v>
      </c>
      <c r="K32" s="50"/>
    </row>
    <row r="33" spans="1:11" s="10" customFormat="1" ht="26.25" customHeight="1" x14ac:dyDescent="0.25">
      <c r="A33" s="37">
        <v>1112000</v>
      </c>
      <c r="B33" s="47" t="s">
        <v>174</v>
      </c>
      <c r="C33" s="48" t="s">
        <v>73</v>
      </c>
      <c r="D33" s="49"/>
      <c r="E33" s="49"/>
      <c r="F33" s="49">
        <v>16770.5</v>
      </c>
      <c r="G33" s="49">
        <v>2795.1</v>
      </c>
      <c r="H33" s="49">
        <v>6987.7000000000007</v>
      </c>
      <c r="I33" s="49">
        <v>11180.3</v>
      </c>
      <c r="J33" s="49">
        <f>+F33</f>
        <v>16770.5</v>
      </c>
      <c r="K33" s="50"/>
    </row>
    <row r="34" spans="1:11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7847.1</v>
      </c>
      <c r="G34" s="49">
        <v>3923.6</v>
      </c>
      <c r="H34" s="49">
        <v>3923.6</v>
      </c>
      <c r="I34" s="49">
        <v>7847.1</v>
      </c>
      <c r="J34" s="49">
        <f>+F34</f>
        <v>7847.1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100105.5</v>
      </c>
      <c r="G39" s="88">
        <f t="shared" si="3"/>
        <v>26258.1</v>
      </c>
      <c r="H39" s="88">
        <f t="shared" si="3"/>
        <v>50023.200000000004</v>
      </c>
      <c r="I39" s="88">
        <f t="shared" si="3"/>
        <v>72410.7</v>
      </c>
      <c r="J39" s="88">
        <f t="shared" si="3"/>
        <v>100105.5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98159.3</v>
      </c>
      <c r="G40" s="88">
        <f t="shared" si="4"/>
        <v>25899.8</v>
      </c>
      <c r="H40" s="88">
        <f t="shared" si="4"/>
        <v>49139.600000000006</v>
      </c>
      <c r="I40" s="88">
        <f t="shared" si="4"/>
        <v>71079.200000000012</v>
      </c>
      <c r="J40" s="88">
        <f t="shared" si="4"/>
        <v>98159.3</v>
      </c>
      <c r="K40" s="50"/>
    </row>
    <row r="41" spans="1:11" s="10" customFormat="1" ht="27" hidden="1" x14ac:dyDescent="0.25">
      <c r="A41" s="37">
        <v>1121100</v>
      </c>
      <c r="B41" s="47" t="s">
        <v>181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19789.7</v>
      </c>
      <c r="G42" s="51">
        <v>10148</v>
      </c>
      <c r="H42" s="51">
        <v>13795.3</v>
      </c>
      <c r="I42" s="51">
        <v>16142.4</v>
      </c>
      <c r="J42" s="51">
        <f>+F42</f>
        <v>19789.7</v>
      </c>
      <c r="K42" s="50"/>
    </row>
    <row r="43" spans="1:11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1555.8</v>
      </c>
      <c r="G43" s="51">
        <v>389</v>
      </c>
      <c r="H43" s="51">
        <v>778</v>
      </c>
      <c r="I43" s="51">
        <v>1167</v>
      </c>
      <c r="J43" s="51">
        <f>+F43</f>
        <v>1555.8</v>
      </c>
      <c r="K43" s="50"/>
    </row>
    <row r="44" spans="1:11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76813.8</v>
      </c>
      <c r="G44" s="49">
        <v>15362.8</v>
      </c>
      <c r="H44" s="49">
        <v>34566.300000000003</v>
      </c>
      <c r="I44" s="49">
        <v>53769.8</v>
      </c>
      <c r="J44" s="49">
        <f>+F44</f>
        <v>76813.8</v>
      </c>
      <c r="K44" s="50"/>
    </row>
    <row r="45" spans="1:11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182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286</v>
      </c>
      <c r="G48" s="88">
        <f t="shared" si="6"/>
        <v>57.2</v>
      </c>
      <c r="H48" s="88">
        <f t="shared" si="6"/>
        <v>128.69999999999999</v>
      </c>
      <c r="I48" s="88">
        <f t="shared" si="6"/>
        <v>200.2</v>
      </c>
      <c r="J48" s="88">
        <f t="shared" si="6"/>
        <v>286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286</v>
      </c>
      <c r="G49" s="49">
        <v>57.2</v>
      </c>
      <c r="H49" s="49">
        <v>128.69999999999999</v>
      </c>
      <c r="I49" s="49">
        <v>200.2</v>
      </c>
      <c r="J49" s="49">
        <f>+F49</f>
        <v>286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>
        <f t="shared" ref="J50:J51" si="8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>
        <f t="shared" si="8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88">
        <f>D53+D54+D55+D56+D57+D58+D59+D60</f>
        <v>0</v>
      </c>
      <c r="E52" s="88">
        <f t="shared" ref="E52:J52" si="9">E53+E54+E55+E56+E57+E58+E59+E60</f>
        <v>0</v>
      </c>
      <c r="F52" s="88">
        <f>F53+F54+F55+F56+F57+F58+F59+F60</f>
        <v>1505.4</v>
      </c>
      <c r="G52" s="88">
        <f t="shared" si="9"/>
        <v>301.10000000000002</v>
      </c>
      <c r="H52" s="88">
        <f t="shared" si="9"/>
        <v>677.5</v>
      </c>
      <c r="I52" s="88">
        <f t="shared" si="9"/>
        <v>1053.9000000000001</v>
      </c>
      <c r="J52" s="88">
        <f t="shared" si="9"/>
        <v>1505.4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v>1505.4</v>
      </c>
      <c r="G53" s="51">
        <v>301.10000000000002</v>
      </c>
      <c r="H53" s="51">
        <v>677.5</v>
      </c>
      <c r="I53" s="51">
        <v>1053.9000000000001</v>
      </c>
      <c r="J53" s="49">
        <f>+F53</f>
        <v>1505.4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49">
        <f t="shared" ref="F54:F60" si="10">+D54+E54</f>
        <v>0</v>
      </c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84</v>
      </c>
      <c r="D55" s="51"/>
      <c r="E55" s="51"/>
      <c r="F55" s="49">
        <f t="shared" si="10"/>
        <v>0</v>
      </c>
      <c r="G55" s="51"/>
      <c r="H55" s="51"/>
      <c r="I55" s="51"/>
      <c r="J55" s="51">
        <f t="shared" ref="J55:J60" si="11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49">
        <f t="shared" si="10"/>
        <v>0</v>
      </c>
      <c r="G56" s="51"/>
      <c r="H56" s="51"/>
      <c r="I56" s="51"/>
      <c r="J56" s="51">
        <f t="shared" si="11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49">
        <f t="shared" si="10"/>
        <v>0</v>
      </c>
      <c r="G57" s="51"/>
      <c r="H57" s="51"/>
      <c r="I57" s="51"/>
      <c r="J57" s="51">
        <f t="shared" si="11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49">
        <f t="shared" si="10"/>
        <v>0</v>
      </c>
      <c r="G58" s="51"/>
      <c r="H58" s="51"/>
      <c r="I58" s="51"/>
      <c r="J58" s="51">
        <f t="shared" si="11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49">
        <f t="shared" si="10"/>
        <v>0</v>
      </c>
      <c r="G59" s="51"/>
      <c r="H59" s="51"/>
      <c r="I59" s="51"/>
      <c r="J59" s="51">
        <f t="shared" si="11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49">
        <f t="shared" si="10"/>
        <v>0</v>
      </c>
      <c r="G60" s="51"/>
      <c r="H60" s="51"/>
      <c r="I60" s="49"/>
      <c r="J60" s="51">
        <f t="shared" si="11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88">
        <f>D62</f>
        <v>0</v>
      </c>
      <c r="E61" s="43">
        <f t="shared" ref="E61:J61" si="12">E62</f>
        <v>0</v>
      </c>
      <c r="F61" s="88">
        <f t="shared" si="12"/>
        <v>154.80000000000001</v>
      </c>
      <c r="G61" s="88">
        <f t="shared" si="12"/>
        <v>0</v>
      </c>
      <c r="H61" s="88">
        <f t="shared" si="12"/>
        <v>77.400000000000006</v>
      </c>
      <c r="I61" s="88">
        <f t="shared" si="12"/>
        <v>77.400000000000006</v>
      </c>
      <c r="J61" s="88">
        <f t="shared" si="12"/>
        <v>154.80000000000001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85</v>
      </c>
      <c r="D62" s="51"/>
      <c r="E62" s="51"/>
      <c r="F62" s="49">
        <v>154.80000000000001</v>
      </c>
      <c r="G62" s="51">
        <v>0</v>
      </c>
      <c r="H62" s="51">
        <v>77.400000000000006</v>
      </c>
      <c r="I62" s="51">
        <v>77.400000000000006</v>
      </c>
      <c r="J62" s="51">
        <f>+F62</f>
        <v>154.80000000000001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49">
        <f t="shared" ref="F64:F65" si="14">+D64+E64</f>
        <v>0</v>
      </c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49">
        <f t="shared" si="14"/>
        <v>0</v>
      </c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5">E67+E68+E69+E70+E71+E72+E73+E74</f>
        <v>0</v>
      </c>
      <c r="F66" s="88">
        <f t="shared" si="15"/>
        <v>0</v>
      </c>
      <c r="G66" s="88">
        <f t="shared" si="15"/>
        <v>0</v>
      </c>
      <c r="H66" s="88">
        <f t="shared" si="15"/>
        <v>0</v>
      </c>
      <c r="I66" s="88">
        <f t="shared" si="15"/>
        <v>0</v>
      </c>
      <c r="J66" s="88">
        <f t="shared" si="15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49">
        <f t="shared" ref="F67:F74" si="16">+D67+E67</f>
        <v>0</v>
      </c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49">
        <f t="shared" si="16"/>
        <v>0</v>
      </c>
      <c r="G68" s="51"/>
      <c r="H68" s="51"/>
      <c r="I68" s="51"/>
      <c r="J68" s="51">
        <f t="shared" ref="J68:J74" si="17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49">
        <f t="shared" si="16"/>
        <v>0</v>
      </c>
      <c r="G69" s="51"/>
      <c r="H69" s="51"/>
      <c r="I69" s="51"/>
      <c r="J69" s="51">
        <f t="shared" si="17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49">
        <f t="shared" si="16"/>
        <v>0</v>
      </c>
      <c r="G70" s="51"/>
      <c r="H70" s="51"/>
      <c r="I70" s="51"/>
      <c r="J70" s="51">
        <f t="shared" si="17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49">
        <f t="shared" si="16"/>
        <v>0</v>
      </c>
      <c r="G71" s="51"/>
      <c r="H71" s="51"/>
      <c r="I71" s="51"/>
      <c r="J71" s="51">
        <f t="shared" si="17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49">
        <f t="shared" si="16"/>
        <v>0</v>
      </c>
      <c r="G72" s="51"/>
      <c r="H72" s="51"/>
      <c r="I72" s="51"/>
      <c r="J72" s="51">
        <f t="shared" si="17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49">
        <f t="shared" si="16"/>
        <v>0</v>
      </c>
      <c r="G73" s="51"/>
      <c r="H73" s="51"/>
      <c r="I73" s="51"/>
      <c r="J73" s="51">
        <f t="shared" si="17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49">
        <f t="shared" si="16"/>
        <v>0</v>
      </c>
      <c r="G74" s="51"/>
      <c r="H74" s="51"/>
      <c r="I74" s="51"/>
      <c r="J74" s="51">
        <f t="shared" si="17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88">
        <f t="shared" ref="E112:J112" si="25">E113+E116</f>
        <v>0</v>
      </c>
      <c r="F112" s="88">
        <f t="shared" si="25"/>
        <v>4200</v>
      </c>
      <c r="G112" s="88">
        <f t="shared" si="25"/>
        <v>840</v>
      </c>
      <c r="H112" s="88">
        <f t="shared" si="25"/>
        <v>1890</v>
      </c>
      <c r="I112" s="88">
        <f t="shared" si="25"/>
        <v>2940</v>
      </c>
      <c r="J112" s="88">
        <f t="shared" si="25"/>
        <v>4200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88">
        <f>D114+D115</f>
        <v>0</v>
      </c>
      <c r="E113" s="88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89"/>
      <c r="E114" s="89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89"/>
      <c r="E115" s="89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88">
        <f>D117+D118+D119+D120+D121+D122+D123+D124+D125</f>
        <v>0</v>
      </c>
      <c r="E116" s="88">
        <f t="shared" ref="E116:J116" si="27">E117+E118+E119+E120+E121+E122+E123+E124+E125</f>
        <v>0</v>
      </c>
      <c r="F116" s="88">
        <f t="shared" si="27"/>
        <v>4200</v>
      </c>
      <c r="G116" s="88">
        <f t="shared" si="27"/>
        <v>840</v>
      </c>
      <c r="H116" s="88">
        <f t="shared" si="27"/>
        <v>1890</v>
      </c>
      <c r="I116" s="88">
        <f t="shared" si="27"/>
        <v>2940</v>
      </c>
      <c r="J116" s="88">
        <f t="shared" si="27"/>
        <v>4200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49">
        <v>4200</v>
      </c>
      <c r="G125" s="51">
        <v>840</v>
      </c>
      <c r="H125" s="51">
        <v>1890</v>
      </c>
      <c r="I125" s="51">
        <v>2940</v>
      </c>
      <c r="J125" s="51">
        <f>+F125</f>
        <v>4200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8">E127+E130+E135+E137+E140+E142+E144</f>
        <v>0</v>
      </c>
      <c r="F126" s="88">
        <f t="shared" si="28"/>
        <v>922.7</v>
      </c>
      <c r="G126" s="88">
        <f t="shared" si="28"/>
        <v>219.6</v>
      </c>
      <c r="H126" s="88">
        <f t="shared" si="28"/>
        <v>458.7</v>
      </c>
      <c r="I126" s="88">
        <f t="shared" si="28"/>
        <v>686.5</v>
      </c>
      <c r="J126" s="88">
        <f t="shared" si="28"/>
        <v>922.7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88">
        <f t="shared" ref="E127:J127" si="29">E128+E129</f>
        <v>0</v>
      </c>
      <c r="F127" s="88">
        <f t="shared" si="29"/>
        <v>0</v>
      </c>
      <c r="G127" s="88">
        <f t="shared" si="29"/>
        <v>0</v>
      </c>
      <c r="H127" s="88">
        <f t="shared" si="29"/>
        <v>0</v>
      </c>
      <c r="I127" s="88">
        <f t="shared" si="29"/>
        <v>0</v>
      </c>
      <c r="J127" s="88">
        <f t="shared" si="29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88">
        <f t="shared" ref="E130:J130" si="30">E131+E132+E133+E134</f>
        <v>0</v>
      </c>
      <c r="F130" s="88">
        <f t="shared" si="30"/>
        <v>922.7</v>
      </c>
      <c r="G130" s="88">
        <f t="shared" si="30"/>
        <v>219.6</v>
      </c>
      <c r="H130" s="88">
        <f t="shared" si="30"/>
        <v>458.7</v>
      </c>
      <c r="I130" s="88">
        <f t="shared" si="30"/>
        <v>686.5</v>
      </c>
      <c r="J130" s="88">
        <f t="shared" si="30"/>
        <v>922.7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922.7</v>
      </c>
      <c r="G133" s="51">
        <v>219.6</v>
      </c>
      <c r="H133" s="51">
        <v>458.7</v>
      </c>
      <c r="I133" s="51">
        <v>686.5</v>
      </c>
      <c r="J133" s="51">
        <f>+F133</f>
        <v>922.7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31">E136</f>
        <v>0</v>
      </c>
      <c r="F135" s="43">
        <f t="shared" si="31"/>
        <v>0</v>
      </c>
      <c r="G135" s="43">
        <f t="shared" si="31"/>
        <v>0</v>
      </c>
      <c r="H135" s="43">
        <f t="shared" si="31"/>
        <v>0</v>
      </c>
      <c r="I135" s="43">
        <f t="shared" si="31"/>
        <v>0</v>
      </c>
      <c r="J135" s="43">
        <f t="shared" si="31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32">E138+E139</f>
        <v>0</v>
      </c>
      <c r="F137" s="43">
        <f t="shared" si="32"/>
        <v>0</v>
      </c>
      <c r="G137" s="43">
        <f t="shared" si="32"/>
        <v>0</v>
      </c>
      <c r="H137" s="43">
        <f t="shared" si="32"/>
        <v>0</v>
      </c>
      <c r="I137" s="43">
        <f t="shared" si="32"/>
        <v>0</v>
      </c>
      <c r="J137" s="43">
        <f t="shared" si="32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33">E141</f>
        <v>0</v>
      </c>
      <c r="F140" s="43">
        <f t="shared" si="33"/>
        <v>0</v>
      </c>
      <c r="G140" s="43">
        <f t="shared" si="33"/>
        <v>0</v>
      </c>
      <c r="H140" s="43">
        <f t="shared" si="33"/>
        <v>0</v>
      </c>
      <c r="I140" s="43">
        <f t="shared" si="33"/>
        <v>0</v>
      </c>
      <c r="J140" s="43">
        <f t="shared" si="33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4">E143</f>
        <v>0</v>
      </c>
      <c r="F142" s="88">
        <f t="shared" si="34"/>
        <v>0</v>
      </c>
      <c r="G142" s="88">
        <f t="shared" si="34"/>
        <v>0</v>
      </c>
      <c r="H142" s="88">
        <f t="shared" si="34"/>
        <v>0</v>
      </c>
      <c r="I142" s="88">
        <f t="shared" si="34"/>
        <v>0</v>
      </c>
      <c r="J142" s="88">
        <f t="shared" si="34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49">
        <f t="shared" ref="F143" si="35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6">E145</f>
        <v>0</v>
      </c>
      <c r="F144" s="88">
        <f t="shared" si="36"/>
        <v>0</v>
      </c>
      <c r="G144" s="88">
        <f t="shared" si="36"/>
        <v>0</v>
      </c>
      <c r="H144" s="88">
        <f t="shared" si="36"/>
        <v>0</v>
      </c>
      <c r="I144" s="88">
        <f t="shared" si="36"/>
        <v>0</v>
      </c>
      <c r="J144" s="88">
        <f t="shared" si="36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110</v>
      </c>
      <c r="D145" s="51"/>
      <c r="E145" s="51"/>
      <c r="F145" s="49">
        <f t="shared" ref="F145" si="37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8">E147+E158+E163+E165</f>
        <v>0</v>
      </c>
      <c r="F146" s="90">
        <f t="shared" si="38"/>
        <v>0</v>
      </c>
      <c r="G146" s="90">
        <f t="shared" si="38"/>
        <v>0</v>
      </c>
      <c r="H146" s="90">
        <f t="shared" si="38"/>
        <v>0</v>
      </c>
      <c r="I146" s="90">
        <f t="shared" si="38"/>
        <v>0</v>
      </c>
      <c r="J146" s="90">
        <f t="shared" si="38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9">E148+E149+E150+E151+E152+E153+E154+E155+E156+E157</f>
        <v>0</v>
      </c>
      <c r="F147" s="90">
        <f t="shared" si="39"/>
        <v>0</v>
      </c>
      <c r="G147" s="90">
        <f t="shared" si="39"/>
        <v>0</v>
      </c>
      <c r="H147" s="90">
        <f t="shared" si="39"/>
        <v>0</v>
      </c>
      <c r="I147" s="90">
        <f t="shared" si="39"/>
        <v>0</v>
      </c>
      <c r="J147" s="90">
        <f t="shared" si="39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49">
        <f t="shared" ref="F148:F157" si="40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276</v>
      </c>
      <c r="C149" s="48" t="s">
        <v>112</v>
      </c>
      <c r="D149" s="51"/>
      <c r="E149" s="69"/>
      <c r="F149" s="49">
        <f t="shared" si="40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277</v>
      </c>
      <c r="C150" s="48" t="s">
        <v>114</v>
      </c>
      <c r="D150" s="69"/>
      <c r="E150" s="69"/>
      <c r="F150" s="49">
        <f t="shared" si="40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49">
        <f t="shared" si="40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49">
        <f t="shared" si="40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49">
        <f t="shared" si="40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281</v>
      </c>
      <c r="C154" s="48" t="s">
        <v>116</v>
      </c>
      <c r="D154" s="51"/>
      <c r="E154" s="69"/>
      <c r="F154" s="49">
        <f t="shared" si="40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49">
        <f t="shared" si="40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283</v>
      </c>
      <c r="C156" s="57" t="s">
        <v>118</v>
      </c>
      <c r="D156" s="51"/>
      <c r="E156" s="69"/>
      <c r="F156" s="49">
        <f t="shared" si="40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284</v>
      </c>
      <c r="C157" s="57" t="s">
        <v>120</v>
      </c>
      <c r="D157" s="69"/>
      <c r="E157" s="69"/>
      <c r="F157" s="49">
        <f t="shared" si="40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41">E159+E160+E161+E162</f>
        <v>0</v>
      </c>
      <c r="F158" s="43">
        <f t="shared" si="41"/>
        <v>0</v>
      </c>
      <c r="G158" s="43">
        <f t="shared" si="41"/>
        <v>0</v>
      </c>
      <c r="H158" s="43">
        <f t="shared" si="41"/>
        <v>0</v>
      </c>
      <c r="I158" s="43">
        <f t="shared" si="41"/>
        <v>0</v>
      </c>
      <c r="J158" s="43">
        <f t="shared" si="41"/>
        <v>0</v>
      </c>
      <c r="K158" s="50"/>
    </row>
    <row r="159" spans="1:11" ht="24.75" hidden="1" customHeight="1" x14ac:dyDescent="0.25">
      <c r="A159" s="83" t="s">
        <v>122</v>
      </c>
      <c r="B159" s="47" t="s">
        <v>286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287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288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289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42">E164</f>
        <v>0</v>
      </c>
      <c r="F163" s="43">
        <f t="shared" si="42"/>
        <v>0</v>
      </c>
      <c r="G163" s="43">
        <f t="shared" si="42"/>
        <v>0</v>
      </c>
      <c r="H163" s="43">
        <f t="shared" si="42"/>
        <v>0</v>
      </c>
      <c r="I163" s="43">
        <f t="shared" si="42"/>
        <v>0</v>
      </c>
      <c r="J163" s="43">
        <f t="shared" si="42"/>
        <v>0</v>
      </c>
      <c r="K163" s="50"/>
    </row>
    <row r="164" spans="1:11" ht="24.75" hidden="1" customHeight="1" x14ac:dyDescent="0.25">
      <c r="A164" s="83" t="s">
        <v>131</v>
      </c>
      <c r="B164" s="47" t="s">
        <v>291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43">E166+E167+E168+E169</f>
        <v>0</v>
      </c>
      <c r="F165" s="43">
        <f t="shared" si="43"/>
        <v>0</v>
      </c>
      <c r="G165" s="43">
        <f t="shared" si="43"/>
        <v>0</v>
      </c>
      <c r="H165" s="43">
        <f t="shared" si="43"/>
        <v>0</v>
      </c>
      <c r="I165" s="43">
        <f t="shared" si="43"/>
        <v>0</v>
      </c>
      <c r="J165" s="43">
        <f t="shared" si="43"/>
        <v>0</v>
      </c>
      <c r="K165" s="50"/>
    </row>
    <row r="166" spans="1:11" ht="24.75" hidden="1" customHeight="1" x14ac:dyDescent="0.25">
      <c r="A166" s="83" t="s">
        <v>134</v>
      </c>
      <c r="B166" s="47" t="s">
        <v>293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294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295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4">D146+D29</f>
        <v>0</v>
      </c>
      <c r="E170" s="88">
        <f t="shared" si="44"/>
        <v>0</v>
      </c>
      <c r="F170" s="88">
        <f t="shared" si="44"/>
        <v>527820.89999999991</v>
      </c>
      <c r="G170" s="88">
        <f t="shared" si="44"/>
        <v>100365.6</v>
      </c>
      <c r="H170" s="88">
        <f t="shared" si="44"/>
        <v>229106.20000000004</v>
      </c>
      <c r="I170" s="88">
        <f t="shared" si="44"/>
        <v>360381.39999999997</v>
      </c>
      <c r="J170" s="88">
        <f t="shared" si="44"/>
        <v>527820.89999999991</v>
      </c>
      <c r="K170" s="50"/>
    </row>
    <row r="171" spans="1:11" ht="18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spans="1:11" ht="13.5" customHeight="1" x14ac:dyDescent="0.25">
      <c r="A172" s="99" t="s">
        <v>309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8" t="s">
        <v>306</v>
      </c>
      <c r="B174" s="118"/>
      <c r="C174" s="119"/>
      <c r="D174" s="119"/>
      <c r="E174" s="119"/>
      <c r="F174" s="120" t="s">
        <v>305</v>
      </c>
      <c r="G174" s="120"/>
      <c r="H174" s="120"/>
      <c r="I174" s="74"/>
      <c r="J174" s="74"/>
    </row>
    <row r="175" spans="1:11" ht="16.5" x14ac:dyDescent="0.25">
      <c r="A175" s="81" t="s">
        <v>148</v>
      </c>
      <c r="B175" s="75"/>
      <c r="C175" s="116" t="s">
        <v>67</v>
      </c>
      <c r="D175" s="116"/>
      <c r="E175" s="116"/>
      <c r="F175" s="117" t="s">
        <v>68</v>
      </c>
      <c r="G175" s="117"/>
      <c r="H175" s="117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8" t="s">
        <v>298</v>
      </c>
      <c r="B177" s="118"/>
      <c r="C177" s="119"/>
      <c r="D177" s="119"/>
      <c r="E177" s="119"/>
      <c r="F177" s="120" t="s">
        <v>304</v>
      </c>
      <c r="G177" s="120"/>
      <c r="H177" s="120"/>
      <c r="I177" s="74"/>
      <c r="J177" s="74"/>
    </row>
    <row r="178" spans="1:10" ht="16.5" x14ac:dyDescent="0.25">
      <c r="A178" s="81" t="s">
        <v>149</v>
      </c>
      <c r="B178" s="77"/>
      <c r="C178" s="116" t="s">
        <v>67</v>
      </c>
      <c r="D178" s="116"/>
      <c r="E178" s="116"/>
      <c r="F178" s="117" t="s">
        <v>68</v>
      </c>
      <c r="G178" s="117"/>
      <c r="H178" s="117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Կոտայք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2024-01-08T08:07:27Z</dcterms:modified>
</cp:coreProperties>
</file>